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wf\Dropbox\Courses\@ES423\Lectures19\"/>
    </mc:Choice>
  </mc:AlternateContent>
  <bookViews>
    <workbookView xWindow="6405" yWindow="465" windowWidth="25605" windowHeight="144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4" i="2"/>
  <c r="C3" i="2"/>
  <c r="B9" i="2"/>
  <c r="B8" i="2"/>
  <c r="E4" i="2"/>
  <c r="E3" i="2"/>
  <c r="E5" i="2"/>
  <c r="H9" i="1"/>
  <c r="H7" i="1"/>
  <c r="H6" i="1"/>
  <c r="G33" i="1"/>
  <c r="G32" i="1"/>
  <c r="G27" i="1"/>
  <c r="F27" i="1"/>
  <c r="E29" i="1"/>
  <c r="E28" i="1"/>
  <c r="E27" i="1"/>
  <c r="D33" i="1"/>
  <c r="D29" i="1"/>
  <c r="B31" i="1"/>
  <c r="D28" i="1"/>
  <c r="D27" i="1"/>
  <c r="G19" i="1"/>
  <c r="D17" i="1"/>
  <c r="D15" i="1"/>
  <c r="D13" i="1"/>
  <c r="D12" i="1"/>
  <c r="E6" i="1"/>
  <c r="E5" i="1"/>
  <c r="D5" i="1"/>
  <c r="F3" i="2"/>
  <c r="B11" i="2"/>
</calcChain>
</file>

<file path=xl/sharedStrings.xml><?xml version="1.0" encoding="utf-8"?>
<sst xmlns="http://schemas.openxmlformats.org/spreadsheetml/2006/main" count="18" uniqueCount="17">
  <si>
    <t>h2s</t>
  </si>
  <si>
    <t>so24</t>
  </si>
  <si>
    <t>pH</t>
  </si>
  <si>
    <t>M</t>
  </si>
  <si>
    <t>Given []</t>
  </si>
  <si>
    <t>Stoichiometry</t>
  </si>
  <si>
    <t xml:space="preserve">Activity </t>
  </si>
  <si>
    <t>std Gibbs free energy</t>
  </si>
  <si>
    <t xml:space="preserve">Gas Constant </t>
  </si>
  <si>
    <t xml:space="preserve">K </t>
  </si>
  <si>
    <t>Product activity</t>
  </si>
  <si>
    <t>Gibbs free energy at environmental conditions</t>
  </si>
  <si>
    <t>Convert [] to Moles</t>
  </si>
  <si>
    <r>
      <t>H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S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Times New Roman"/>
        <family val="1"/>
      </rPr>
      <t>M)</t>
    </r>
  </si>
  <si>
    <r>
      <t>SO</t>
    </r>
    <r>
      <rPr>
        <b/>
        <vertAlign val="subscript"/>
        <sz val="12"/>
        <color theme="1"/>
        <rFont val="Times New Roman"/>
        <family val="1"/>
      </rPr>
      <t>2</t>
    </r>
    <r>
      <rPr>
        <b/>
        <vertAlign val="superscript"/>
        <sz val="12"/>
        <color theme="1"/>
        <rFont val="Times New Roman"/>
        <family val="1"/>
      </rPr>
      <t>-4</t>
    </r>
    <r>
      <rPr>
        <b/>
        <sz val="12"/>
        <color theme="1"/>
        <rFont val="Times New Roman"/>
        <family val="1"/>
      </rPr>
      <t xml:space="preserve"> (mM)</t>
    </r>
  </si>
  <si>
    <t>Disproportionation, sometimes called dismutation, is a redox reaction in which a compound of intermediate oxidation state converts to two different compounds, one of higher and one of lower oxidation states</t>
  </si>
  <si>
    <t xml:space="preserve">This matches slide 46 in our ppt lecture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</si>
</sst>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color theme="1"/>
      <name val="Symbol"/>
      <family val="1"/>
      <charset val="2"/>
    </font>
    <font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4"/>
  <sheetViews>
    <sheetView workbookViewId="0">
      <selection activeCell="B26" sqref="B26:G36"/>
    </sheetView>
  </sheetViews>
  <sheetFormatPr defaultColWidth="11" defaultRowHeight="15.75" x14ac:dyDescent="0.25"/>
  <cols>
    <col min="2" max="2" width="12.125" bestFit="1" customWidth="1"/>
    <col min="4" max="4" width="12.125" bestFit="1" customWidth="1"/>
  </cols>
  <sheetData>
    <row r="5" spans="4:8" x14ac:dyDescent="0.25">
      <c r="D5">
        <f>1.3*10^-3</f>
        <v>1.3000000000000002E-3</v>
      </c>
      <c r="E5">
        <f>D5*D6</f>
        <v>2.7300000000000002E-4</v>
      </c>
    </row>
    <row r="6" spans="4:8" x14ac:dyDescent="0.25">
      <c r="D6">
        <v>0.21</v>
      </c>
      <c r="E6">
        <f>E5*10^6</f>
        <v>273</v>
      </c>
      <c r="H6">
        <f>2*-285.8</f>
        <v>-571.6</v>
      </c>
    </row>
    <row r="7" spans="4:8" x14ac:dyDescent="0.25">
      <c r="H7">
        <f>H6+-393.5</f>
        <v>-965.1</v>
      </c>
    </row>
    <row r="9" spans="4:8" x14ac:dyDescent="0.25">
      <c r="D9">
        <v>0.122</v>
      </c>
      <c r="H9">
        <f>H7--74.8</f>
        <v>-890.30000000000007</v>
      </c>
    </row>
    <row r="10" spans="4:8" x14ac:dyDescent="0.25">
      <c r="D10">
        <v>0.7</v>
      </c>
    </row>
    <row r="12" spans="4:8" x14ac:dyDescent="0.25">
      <c r="D12">
        <f>D10*D9</f>
        <v>8.539999999999999E-2</v>
      </c>
    </row>
    <row r="13" spans="4:8" x14ac:dyDescent="0.25">
      <c r="D13">
        <f>10^D12</f>
        <v>1.2173066653544748</v>
      </c>
    </row>
    <row r="15" spans="4:8" x14ac:dyDescent="0.25">
      <c r="D15">
        <f>264/D13</f>
        <v>216.87222087387835</v>
      </c>
    </row>
    <row r="17" spans="2:7" x14ac:dyDescent="0.25">
      <c r="D17">
        <f>273/D13</f>
        <v>224.26559204003331</v>
      </c>
    </row>
    <row r="19" spans="2:7" x14ac:dyDescent="0.25">
      <c r="G19">
        <f>1/769</f>
        <v>1.3003901170351106E-3</v>
      </c>
    </row>
    <row r="26" spans="2:7" x14ac:dyDescent="0.25">
      <c r="D26" t="s">
        <v>3</v>
      </c>
    </row>
    <row r="27" spans="2:7" x14ac:dyDescent="0.25">
      <c r="C27" t="s">
        <v>0</v>
      </c>
      <c r="D27">
        <f>100*10^-6</f>
        <v>9.9999999999999991E-5</v>
      </c>
      <c r="E27">
        <f>D27^3</f>
        <v>9.9999999999999978E-13</v>
      </c>
      <c r="F27">
        <f>E27*E28*E29</f>
        <v>2.7999999999999823E-29</v>
      </c>
      <c r="G27">
        <f>LN(F27)</f>
        <v>-65.74534827964618</v>
      </c>
    </row>
    <row r="28" spans="2:7" x14ac:dyDescent="0.25">
      <c r="C28" t="s">
        <v>1</v>
      </c>
      <c r="D28">
        <f>28*10^-3</f>
        <v>2.8000000000000001E-2</v>
      </c>
      <c r="E28">
        <f>D28</f>
        <v>2.8000000000000001E-2</v>
      </c>
    </row>
    <row r="29" spans="2:7" x14ac:dyDescent="0.25">
      <c r="C29" t="s">
        <v>2</v>
      </c>
      <c r="D29">
        <f>10^-7.5</f>
        <v>3.1622776601683699E-8</v>
      </c>
      <c r="E29">
        <f>D29^2</f>
        <v>9.9999999999999396E-16</v>
      </c>
    </row>
    <row r="31" spans="2:7" x14ac:dyDescent="0.25">
      <c r="B31">
        <f>10^-8.34</f>
        <v>4.570881896148741E-9</v>
      </c>
    </row>
    <row r="32" spans="2:7" x14ac:dyDescent="0.25">
      <c r="D32">
        <v>120.5</v>
      </c>
      <c r="G32">
        <f>G27*D34*D33</f>
        <v>-162.88883402789955</v>
      </c>
    </row>
    <row r="33" spans="4:7" x14ac:dyDescent="0.25">
      <c r="D33">
        <f>8.314*10^-3</f>
        <v>8.3140000000000002E-3</v>
      </c>
      <c r="G33">
        <f>G32+D32</f>
        <v>-42.388834027899549</v>
      </c>
    </row>
    <row r="34" spans="4:7" x14ac:dyDescent="0.25">
      <c r="D34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157" zoomScaleNormal="157" workbookViewId="0">
      <selection activeCell="C14" sqref="C14"/>
    </sheetView>
  </sheetViews>
  <sheetFormatPr defaultColWidth="10.875" defaultRowHeight="15.75" x14ac:dyDescent="0.25"/>
  <cols>
    <col min="1" max="1" width="41.375" style="1" bestFit="1" customWidth="1"/>
    <col min="2" max="2" width="10.875" style="2"/>
    <col min="3" max="3" width="16.875" style="1" bestFit="1" customWidth="1"/>
    <col min="4" max="4" width="12.375" style="1" bestFit="1" customWidth="1"/>
    <col min="5" max="5" width="10.875" style="1"/>
    <col min="6" max="6" width="14.625" style="1" bestFit="1" customWidth="1"/>
    <col min="7" max="16384" width="10.875" style="1"/>
  </cols>
  <sheetData>
    <row r="2" spans="1:6" x14ac:dyDescent="0.25">
      <c r="B2" s="4" t="s">
        <v>4</v>
      </c>
      <c r="C2" s="4" t="s">
        <v>12</v>
      </c>
      <c r="D2" s="4" t="s">
        <v>5</v>
      </c>
      <c r="E2" s="4" t="s">
        <v>6</v>
      </c>
      <c r="F2" s="4" t="s">
        <v>10</v>
      </c>
    </row>
    <row r="3" spans="1:6" ht="17.25" x14ac:dyDescent="0.3">
      <c r="A3" s="5" t="s">
        <v>13</v>
      </c>
      <c r="B3" s="2">
        <v>100</v>
      </c>
      <c r="C3" s="2">
        <f>B3*10^-6</f>
        <v>9.9999999999999991E-5</v>
      </c>
      <c r="D3" s="2">
        <v>3</v>
      </c>
      <c r="E3" s="2">
        <f>C3^D3</f>
        <v>9.9999999999999978E-13</v>
      </c>
      <c r="F3" s="6">
        <f>LN(E3*E4*E5)</f>
        <v>-65.74534827964618</v>
      </c>
    </row>
    <row r="4" spans="1:6" ht="19.5" x14ac:dyDescent="0.3">
      <c r="A4" s="5" t="s">
        <v>14</v>
      </c>
      <c r="B4" s="2">
        <v>28</v>
      </c>
      <c r="C4" s="2">
        <f>B4*10^-3</f>
        <v>2.8000000000000001E-2</v>
      </c>
      <c r="D4" s="2">
        <v>1</v>
      </c>
      <c r="E4" s="2">
        <f>C4^D4</f>
        <v>2.8000000000000001E-2</v>
      </c>
    </row>
    <row r="5" spans="1:6" x14ac:dyDescent="0.25">
      <c r="A5" s="5" t="s">
        <v>2</v>
      </c>
      <c r="B5" s="2">
        <v>7.5</v>
      </c>
      <c r="C5" s="2">
        <f>10^-B5</f>
        <v>3.1622776601683699E-8</v>
      </c>
      <c r="D5" s="2">
        <v>2</v>
      </c>
      <c r="E5" s="2">
        <f>C5^D5</f>
        <v>9.9999999999999396E-16</v>
      </c>
    </row>
    <row r="6" spans="1:6" x14ac:dyDescent="0.25">
      <c r="A6" s="5"/>
      <c r="C6" s="2"/>
    </row>
    <row r="7" spans="1:6" x14ac:dyDescent="0.25">
      <c r="A7" s="5" t="s">
        <v>7</v>
      </c>
      <c r="B7" s="2">
        <v>120.5</v>
      </c>
      <c r="C7" s="2"/>
    </row>
    <row r="8" spans="1:6" x14ac:dyDescent="0.25">
      <c r="A8" s="5" t="s">
        <v>8</v>
      </c>
      <c r="B8" s="2">
        <f>8.314*10^-3</f>
        <v>8.3140000000000002E-3</v>
      </c>
    </row>
    <row r="9" spans="1:6" x14ac:dyDescent="0.25">
      <c r="A9" s="5" t="s">
        <v>9</v>
      </c>
      <c r="B9" s="3">
        <f>273.15+25</f>
        <v>298.14999999999998</v>
      </c>
    </row>
    <row r="10" spans="1:6" x14ac:dyDescent="0.25">
      <c r="A10" s="5"/>
    </row>
    <row r="11" spans="1:6" x14ac:dyDescent="0.25">
      <c r="A11" s="5" t="s">
        <v>11</v>
      </c>
      <c r="B11" s="8">
        <f>B7+(B8*B9*F3)</f>
        <v>-42.470825051739098</v>
      </c>
    </row>
    <row r="15" spans="1:6" x14ac:dyDescent="0.25">
      <c r="A15" s="1" t="s">
        <v>16</v>
      </c>
    </row>
    <row r="17" spans="1:1" ht="101.25" customHeight="1" x14ac:dyDescent="0.25">
      <c r="A17" s="7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Fulweiler, Robinson W</cp:lastModifiedBy>
  <dcterms:created xsi:type="dcterms:W3CDTF">2018-01-28T19:11:48Z</dcterms:created>
  <dcterms:modified xsi:type="dcterms:W3CDTF">2019-01-31T19:14:44Z</dcterms:modified>
</cp:coreProperties>
</file>